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Q29" i="1" l="1"/>
  <c r="P27" i="1"/>
  <c r="J25" i="1"/>
  <c r="P22" i="1" l="1"/>
  <c r="P21" i="1"/>
  <c r="P20" i="1"/>
  <c r="P19" i="1"/>
  <c r="P18" i="1"/>
  <c r="P17" i="1"/>
  <c r="P16" i="1"/>
  <c r="P15" i="1"/>
  <c r="P14" i="1"/>
  <c r="P13" i="1"/>
  <c r="P12" i="1"/>
  <c r="P11" i="1"/>
  <c r="P9" i="1"/>
  <c r="Q9" i="1" s="1"/>
  <c r="P23" i="1"/>
  <c r="Q23" i="1" s="1"/>
  <c r="J23" i="1"/>
  <c r="Q22" i="1" l="1"/>
  <c r="J22" i="1"/>
  <c r="P10" i="1" l="1"/>
  <c r="J10" i="1"/>
  <c r="Q10" i="1" s="1"/>
  <c r="I9" i="1"/>
  <c r="E9" i="1"/>
  <c r="J21" i="1"/>
  <c r="Q21" i="1" s="1"/>
  <c r="Q20" i="1"/>
  <c r="F20" i="1"/>
  <c r="J20" i="1" s="1"/>
  <c r="Q19" i="1"/>
  <c r="F19" i="1"/>
  <c r="J19" i="1" s="1"/>
  <c r="Q18" i="1"/>
  <c r="J18" i="1"/>
  <c r="Q17" i="1"/>
  <c r="J17" i="1"/>
  <c r="Q16" i="1"/>
  <c r="J16" i="1"/>
  <c r="Q15" i="1"/>
  <c r="J15" i="1"/>
  <c r="Q14" i="1"/>
  <c r="J14" i="1"/>
  <c r="Q13" i="1"/>
  <c r="J13" i="1"/>
  <c r="Q11" i="1"/>
  <c r="Q12" i="1"/>
  <c r="J12" i="1"/>
  <c r="J11" i="1"/>
  <c r="J9" i="1" l="1"/>
  <c r="P8" i="1"/>
  <c r="J8" i="1"/>
  <c r="Q8" i="1" l="1"/>
  <c r="Q25" i="1" s="1"/>
</calcChain>
</file>

<file path=xl/sharedStrings.xml><?xml version="1.0" encoding="utf-8"?>
<sst xmlns="http://schemas.openxmlformats.org/spreadsheetml/2006/main" count="89" uniqueCount="59">
  <si>
    <t>Haushaltsstelle 01.45120.76300</t>
  </si>
  <si>
    <t>Lfd 
Nr.</t>
  </si>
  <si>
    <t>Antragsteller</t>
  </si>
  <si>
    <t xml:space="preserve">beantragte 
Maßnahme </t>
  </si>
  <si>
    <t xml:space="preserve">Finanzierungsplan </t>
  </si>
  <si>
    <t xml:space="preserve">
beantragt
</t>
  </si>
  <si>
    <t xml:space="preserve">Bezeichnung </t>
  </si>
  <si>
    <t>Bezeichnung</t>
  </si>
  <si>
    <t xml:space="preserve">Zeitraum </t>
  </si>
  <si>
    <t>Gesamt
kosten</t>
  </si>
  <si>
    <t xml:space="preserve">Einnahmen 
aus Teilnehmer-
beträgen </t>
  </si>
  <si>
    <t>Eigenmittel</t>
  </si>
  <si>
    <t>Stadt/ Gemeinde /
Land</t>
  </si>
  <si>
    <t xml:space="preserve">Sonstige </t>
  </si>
  <si>
    <t>in €</t>
  </si>
  <si>
    <t>Vorschlag Verwaltung laut RL</t>
  </si>
  <si>
    <t>Kreisjugendring Kyffhäuserkreis</t>
  </si>
  <si>
    <t>x</t>
  </si>
  <si>
    <t>Tagesfahrt Oberhof</t>
  </si>
  <si>
    <t>AC Germania Artern e.V.</t>
  </si>
  <si>
    <t>Feuerwehr Berka</t>
  </si>
  <si>
    <t>Zeltlager der Jugendfeuerwehr</t>
  </si>
  <si>
    <t>Jugendclub "Alte Post" e.V.</t>
  </si>
  <si>
    <t>Ferienfreizeit Ferienpark Feuerkuppe</t>
  </si>
  <si>
    <t>SG 03 Holzthaleben/ Menteroda</t>
  </si>
  <si>
    <t>Kinder- und Jugendbildungswochenende</t>
  </si>
  <si>
    <t>15.02.-17.02.19</t>
  </si>
  <si>
    <t>ohne Über-nachtung</t>
  </si>
  <si>
    <t>ohne Übernachtung</t>
  </si>
  <si>
    <r>
      <t xml:space="preserve">mit Übernachtung 
</t>
    </r>
    <r>
      <rPr>
        <i/>
        <sz val="8"/>
        <rFont val="Calibri"/>
        <family val="2"/>
        <scheme val="minor"/>
      </rPr>
      <t>(An- und Abreise 
jeweils 1/2 Tag)</t>
    </r>
  </si>
  <si>
    <t>mit Über-nachtung</t>
  </si>
  <si>
    <t>Anzahl 
der zuschuss-fähigen Tage</t>
  </si>
  <si>
    <t>Anspruch</t>
  </si>
  <si>
    <t>Ferienspiele Roßleben und Umgebung</t>
  </si>
  <si>
    <t>1.2.-31.12.2019</t>
  </si>
  <si>
    <t xml:space="preserve">Teilnehmer
(pro Tag)
</t>
  </si>
  <si>
    <t>Ferienspiele Ebeleben und Umgebung</t>
  </si>
  <si>
    <t>11.02.-30.12.19</t>
  </si>
  <si>
    <t>60-63</t>
  </si>
  <si>
    <t>Ferienspiele Greußen und Umgebung</t>
  </si>
  <si>
    <t>Ferienspiele Sondershausen (JuST)</t>
  </si>
  <si>
    <t xml:space="preserve">Betreuer 
(pro Tag) </t>
  </si>
  <si>
    <t>Ferienfreizeit Weißensee</t>
  </si>
  <si>
    <t>12.08.-14.08.19</t>
  </si>
  <si>
    <t>Tagesfahrt Zoo Leipzig</t>
  </si>
  <si>
    <t>Tagesfahrt Heidepark Soltau</t>
  </si>
  <si>
    <t>Tagesfahrt Avenida-Therme</t>
  </si>
  <si>
    <t>Tagedfahrt Babelsberg</t>
  </si>
  <si>
    <t>Winterferienfreizeit "Haus der Ringer"</t>
  </si>
  <si>
    <t>11.-15.2.2019</t>
  </si>
  <si>
    <t>04.-10.08.2019</t>
  </si>
  <si>
    <t>Ferienfreizeit Helbedündorf</t>
  </si>
  <si>
    <t>16.-19.10.2019</t>
  </si>
  <si>
    <t>22.-28.7.2019</t>
  </si>
  <si>
    <t>31.05.-02.06.19</t>
  </si>
  <si>
    <t>Restmittel:</t>
  </si>
  <si>
    <t>beantragte Summe/ Vergabevorschlag:</t>
  </si>
  <si>
    <t>Anspruch/ Förderfähige Summe:</t>
  </si>
  <si>
    <t>Einzelrichtlinie 2.2. Zuschüsse zur Förderung von Maßnahmen der Kinder- und Jugenderholung für das Haushaltsjahr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</si>
</sst>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4"/>
      <name val="Calibri"/>
      <family val="2"/>
    </font>
    <font>
      <b/>
      <i/>
      <sz val="14"/>
      <name val="Calibri"/>
      <family val="2"/>
    </font>
    <font>
      <b/>
      <i/>
      <sz val="12"/>
      <name val="Calibri"/>
      <family val="2"/>
    </font>
    <font>
      <b/>
      <i/>
      <sz val="10"/>
      <name val="Calibri"/>
      <family val="2"/>
    </font>
    <font>
      <b/>
      <i/>
      <sz val="10"/>
      <color indexed="8"/>
      <name val="Calibri"/>
      <family val="2"/>
    </font>
    <font>
      <sz val="10"/>
      <name val="Calibri"/>
      <family val="2"/>
    </font>
    <font>
      <b/>
      <sz val="10"/>
      <color indexed="8"/>
      <name val="Calibri"/>
      <family val="2"/>
    </font>
    <font>
      <b/>
      <sz val="11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10"/>
      <name val="Arial Narrow"/>
      <family val="2"/>
    </font>
    <font>
      <i/>
      <sz val="12"/>
      <name val="Arial Narrow"/>
      <family val="2"/>
    </font>
    <font>
      <b/>
      <sz val="10"/>
      <name val="Arial"/>
      <family val="2"/>
    </font>
    <font>
      <b/>
      <sz val="12"/>
      <color rgb="FFFF0000"/>
      <name val="Arial Narrow"/>
      <family val="2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name val="Arial"/>
      <family val="2"/>
    </font>
    <font>
      <b/>
      <sz val="11"/>
      <color rgb="FF00B050"/>
      <name val="Arial"/>
      <family val="2"/>
    </font>
    <font>
      <sz val="11"/>
      <name val="Arial"/>
      <family val="2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1"/>
    <xf numFmtId="0" fontId="1" fillId="2" borderId="0" xfId="1" applyFill="1"/>
    <xf numFmtId="0" fontId="1" fillId="2" borderId="0" xfId="1" applyFill="1" applyAlignment="1">
      <alignment horizontal="right"/>
    </xf>
    <xf numFmtId="0" fontId="3" fillId="2" borderId="0" xfId="1" applyFont="1" applyFill="1" applyAlignment="1">
      <alignment vertical="center"/>
    </xf>
    <xf numFmtId="0" fontId="3" fillId="2" borderId="0" xfId="1" applyFont="1" applyFill="1" applyBorder="1" applyAlignment="1">
      <alignment vertical="center"/>
    </xf>
    <xf numFmtId="0" fontId="10" fillId="0" borderId="0" xfId="1" applyFont="1" applyFill="1" applyBorder="1"/>
    <xf numFmtId="0" fontId="1" fillId="0" borderId="0" xfId="1" applyFill="1" applyBorder="1"/>
    <xf numFmtId="44" fontId="1" fillId="0" borderId="0" xfId="1" applyNumberFormat="1" applyFill="1" applyBorder="1"/>
    <xf numFmtId="0" fontId="7" fillId="0" borderId="0" xfId="1" applyFont="1" applyFill="1" applyBorder="1"/>
    <xf numFmtId="0" fontId="7" fillId="0" borderId="0" xfId="1" applyFont="1" applyFill="1" applyBorder="1" applyAlignment="1">
      <alignment horizontal="right"/>
    </xf>
    <xf numFmtId="44" fontId="4" fillId="0" borderId="0" xfId="2" applyFont="1" applyFill="1" applyBorder="1"/>
    <xf numFmtId="4" fontId="4" fillId="0" borderId="0" xfId="1" applyNumberFormat="1" applyFont="1" applyFill="1" applyBorder="1"/>
    <xf numFmtId="44" fontId="10" fillId="0" borderId="0" xfId="2" applyFont="1" applyFill="1" applyBorder="1"/>
    <xf numFmtId="0" fontId="7" fillId="0" borderId="0" xfId="1" applyFont="1" applyFill="1" applyBorder="1" applyAlignment="1">
      <alignment horizontal="center"/>
    </xf>
    <xf numFmtId="44" fontId="7" fillId="0" borderId="0" xfId="2" applyFont="1" applyFill="1" applyBorder="1"/>
    <xf numFmtId="44" fontId="7" fillId="0" borderId="0" xfId="2" applyFont="1" applyFill="1" applyBorder="1" applyAlignment="1">
      <alignment horizontal="center"/>
    </xf>
    <xf numFmtId="44" fontId="9" fillId="0" borderId="0" xfId="2" applyFont="1" applyFill="1" applyBorder="1"/>
    <xf numFmtId="4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center" vertical="center"/>
    </xf>
    <xf numFmtId="44" fontId="7" fillId="0" borderId="0" xfId="2" applyFont="1" applyFill="1" applyBorder="1" applyAlignment="1">
      <alignment horizontal="center" vertical="center"/>
    </xf>
    <xf numFmtId="44" fontId="10" fillId="0" borderId="0" xfId="2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vertical="center"/>
    </xf>
    <xf numFmtId="44" fontId="10" fillId="0" borderId="0" xfId="2" applyFont="1" applyFill="1" applyBorder="1" applyAlignment="1">
      <alignment vertical="center"/>
    </xf>
    <xf numFmtId="44" fontId="10" fillId="0" borderId="0" xfId="2" applyFont="1" applyFill="1" applyBorder="1" applyAlignment="1">
      <alignment horizontal="center" vertical="center"/>
    </xf>
    <xf numFmtId="44" fontId="8" fillId="0" borderId="0" xfId="2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44" fontId="8" fillId="0" borderId="0" xfId="2" applyFont="1" applyFill="1" applyBorder="1"/>
    <xf numFmtId="4" fontId="10" fillId="0" borderId="0" xfId="1" applyNumberFormat="1" applyFont="1" applyFill="1" applyBorder="1" applyAlignment="1">
      <alignment horizontal="right"/>
    </xf>
    <xf numFmtId="44" fontId="12" fillId="0" borderId="0" xfId="1" applyNumberFormat="1" applyFont="1" applyFill="1" applyBorder="1"/>
    <xf numFmtId="44" fontId="1" fillId="0" borderId="0" xfId="2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44" fontId="5" fillId="0" borderId="4" xfId="2" applyFont="1" applyFill="1" applyBorder="1" applyAlignment="1">
      <alignment horizontal="center" vertical="center" wrapText="1"/>
    </xf>
    <xf numFmtId="44" fontId="5" fillId="0" borderId="3" xfId="2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/>
    </xf>
    <xf numFmtId="0" fontId="6" fillId="3" borderId="8" xfId="1" applyFont="1" applyFill="1" applyBorder="1" applyAlignment="1">
      <alignment horizontal="center" vertical="center" wrapText="1"/>
    </xf>
    <xf numFmtId="44" fontId="5" fillId="0" borderId="2" xfId="2" applyFont="1" applyBorder="1" applyAlignment="1">
      <alignment horizontal="center" vertical="center" wrapText="1"/>
    </xf>
    <xf numFmtId="0" fontId="3" fillId="2" borderId="0" xfId="1" applyFont="1" applyFill="1" applyAlignment="1" applyProtection="1">
      <alignment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0" fontId="3" fillId="2" borderId="0" xfId="1" applyFont="1" applyFill="1" applyBorder="1" applyAlignment="1" applyProtection="1">
      <alignment vertical="center"/>
      <protection locked="0"/>
    </xf>
    <xf numFmtId="0" fontId="4" fillId="2" borderId="0" xfId="1" applyFont="1" applyFill="1" applyBorder="1" applyAlignment="1" applyProtection="1">
      <alignment vertical="center"/>
      <protection locked="0"/>
    </xf>
    <xf numFmtId="49" fontId="3" fillId="2" borderId="0" xfId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Border="1" applyAlignment="1">
      <alignment horizontal="center"/>
    </xf>
    <xf numFmtId="0" fontId="15" fillId="0" borderId="0" xfId="1" applyFont="1" applyFill="1" applyBorder="1"/>
    <xf numFmtId="0" fontId="15" fillId="0" borderId="0" xfId="1" applyFont="1" applyFill="1" applyBorder="1" applyAlignment="1">
      <alignment vertical="center"/>
    </xf>
    <xf numFmtId="0" fontId="16" fillId="0" borderId="0" xfId="1" applyFont="1" applyFill="1" applyBorder="1"/>
    <xf numFmtId="0" fontId="16" fillId="0" borderId="0" xfId="1" applyFont="1" applyFill="1" applyBorder="1" applyAlignment="1">
      <alignment vertical="center"/>
    </xf>
    <xf numFmtId="2" fontId="16" fillId="0" borderId="0" xfId="1" applyNumberFormat="1" applyFont="1" applyFill="1" applyBorder="1" applyAlignment="1">
      <alignment horizontal="right"/>
    </xf>
    <xf numFmtId="0" fontId="11" fillId="0" borderId="0" xfId="1" applyFont="1" applyFill="1" applyBorder="1"/>
    <xf numFmtId="10" fontId="7" fillId="0" borderId="0" xfId="2" applyNumberFormat="1" applyFont="1" applyFill="1" applyBorder="1"/>
    <xf numFmtId="44" fontId="11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vertical="justify" readingOrder="1"/>
    </xf>
    <xf numFmtId="44" fontId="15" fillId="0" borderId="0" xfId="2" applyFont="1" applyFill="1" applyBorder="1"/>
    <xf numFmtId="44" fontId="15" fillId="0" borderId="0" xfId="2" applyFont="1" applyFill="1" applyBorder="1" applyAlignment="1">
      <alignment vertical="justify" readingOrder="1"/>
    </xf>
    <xf numFmtId="44" fontId="16" fillId="0" borderId="0" xfId="2" applyFont="1" applyFill="1" applyBorder="1" applyAlignment="1">
      <alignment horizontal="center"/>
    </xf>
    <xf numFmtId="44" fontId="13" fillId="0" borderId="0" xfId="2" applyFont="1" applyFill="1" applyBorder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19" fillId="2" borderId="0" xfId="1" applyFont="1" applyFill="1" applyBorder="1" applyAlignment="1" applyProtection="1">
      <alignment vertical="center"/>
      <protection locked="0"/>
    </xf>
    <xf numFmtId="0" fontId="17" fillId="2" borderId="0" xfId="1" applyFont="1" applyFill="1" applyBorder="1"/>
    <xf numFmtId="0" fontId="17" fillId="2" borderId="0" xfId="1" applyFont="1" applyFill="1" applyBorder="1" applyAlignment="1">
      <alignment horizontal="right"/>
    </xf>
    <xf numFmtId="0" fontId="3" fillId="2" borderId="0" xfId="1" applyFont="1" applyFill="1" applyAlignment="1" applyProtection="1">
      <alignment horizontal="right" vertical="center"/>
      <protection locked="0"/>
    </xf>
    <xf numFmtId="0" fontId="3" fillId="2" borderId="0" xfId="1" applyFont="1" applyFill="1" applyBorder="1" applyAlignment="1" applyProtection="1">
      <alignment horizontal="right" vertical="center"/>
      <protection locked="0"/>
    </xf>
    <xf numFmtId="0" fontId="5" fillId="0" borderId="2" xfId="1" applyFont="1" applyBorder="1" applyAlignment="1">
      <alignment horizontal="right" vertical="center"/>
    </xf>
    <xf numFmtId="4" fontId="15" fillId="0" borderId="0" xfId="1" applyNumberFormat="1" applyFont="1" applyFill="1" applyBorder="1" applyAlignment="1">
      <alignment horizontal="right"/>
    </xf>
    <xf numFmtId="4" fontId="15" fillId="0" borderId="0" xfId="1" applyNumberFormat="1" applyFont="1" applyFill="1" applyBorder="1" applyAlignment="1">
      <alignment horizontal="right" wrapText="1"/>
    </xf>
    <xf numFmtId="4" fontId="16" fillId="0" borderId="0" xfId="1" applyNumberFormat="1" applyFont="1" applyFill="1" applyBorder="1" applyAlignment="1">
      <alignment horizontal="right"/>
    </xf>
    <xf numFmtId="4" fontId="16" fillId="0" borderId="0" xfId="1" applyNumberFormat="1" applyFont="1" applyFill="1" applyBorder="1" applyAlignment="1">
      <alignment horizontal="right" vertical="center" wrapText="1"/>
    </xf>
    <xf numFmtId="4" fontId="1" fillId="0" borderId="0" xfId="1" applyNumberFormat="1" applyAlignment="1">
      <alignment horizontal="right"/>
    </xf>
    <xf numFmtId="4" fontId="11" fillId="0" borderId="0" xfId="1" applyNumberFormat="1" applyFont="1" applyFill="1" applyBorder="1" applyAlignment="1">
      <alignment horizontal="right"/>
    </xf>
    <xf numFmtId="164" fontId="21" fillId="2" borderId="0" xfId="1" applyNumberFormat="1" applyFont="1" applyFill="1"/>
    <xf numFmtId="49" fontId="9" fillId="0" borderId="0" xfId="1" applyNumberFormat="1" applyFont="1" applyFill="1" applyBorder="1" applyAlignment="1">
      <alignment horizontal="left"/>
    </xf>
    <xf numFmtId="0" fontId="22" fillId="0" borderId="0" xfId="1" applyFont="1"/>
    <xf numFmtId="44" fontId="5" fillId="0" borderId="19" xfId="2" applyFont="1" applyBorder="1" applyAlignment="1">
      <alignment horizontal="center" vertical="center" wrapText="1"/>
    </xf>
    <xf numFmtId="44" fontId="5" fillId="0" borderId="20" xfId="2" applyFont="1" applyBorder="1" applyAlignment="1">
      <alignment horizontal="center" vertical="center"/>
    </xf>
    <xf numFmtId="44" fontId="5" fillId="0" borderId="20" xfId="2" applyFont="1" applyBorder="1" applyAlignment="1">
      <alignment horizontal="center" vertical="center" wrapText="1"/>
    </xf>
    <xf numFmtId="44" fontId="5" fillId="0" borderId="21" xfId="2" applyFont="1" applyBorder="1" applyAlignment="1">
      <alignment horizontal="center" vertical="center"/>
    </xf>
    <xf numFmtId="0" fontId="20" fillId="0" borderId="0" xfId="1" applyFont="1"/>
    <xf numFmtId="0" fontId="6" fillId="3" borderId="22" xfId="1" applyFont="1" applyFill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44" fontId="5" fillId="0" borderId="8" xfId="2" applyFont="1" applyFill="1" applyBorder="1" applyAlignment="1">
      <alignment horizontal="center" vertical="center" wrapText="1"/>
    </xf>
    <xf numFmtId="8" fontId="23" fillId="7" borderId="32" xfId="1" applyNumberFormat="1" applyFont="1" applyFill="1" applyBorder="1" applyAlignment="1">
      <alignment vertical="center" wrapText="1"/>
    </xf>
    <xf numFmtId="8" fontId="23" fillId="6" borderId="27" xfId="1" applyNumberFormat="1" applyFont="1" applyFill="1" applyBorder="1" applyAlignment="1">
      <alignment horizontal="center" vertical="center" wrapText="1"/>
    </xf>
    <xf numFmtId="44" fontId="5" fillId="5" borderId="2" xfId="2" applyFont="1" applyFill="1" applyBorder="1" applyAlignment="1">
      <alignment horizontal="center" vertical="center" wrapText="1"/>
    </xf>
    <xf numFmtId="44" fontId="5" fillId="0" borderId="27" xfId="2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0" fillId="0" borderId="2" xfId="0" applyBorder="1"/>
    <xf numFmtId="0" fontId="25" fillId="0" borderId="30" xfId="1" applyFont="1" applyBorder="1" applyAlignment="1">
      <alignment horizontal="center"/>
    </xf>
    <xf numFmtId="0" fontId="25" fillId="0" borderId="28" xfId="1" applyFont="1" applyFill="1" applyBorder="1"/>
    <xf numFmtId="0" fontId="25" fillId="0" borderId="24" xfId="1" applyFont="1" applyFill="1" applyBorder="1"/>
    <xf numFmtId="0" fontId="25" fillId="0" borderId="15" xfId="1" applyFont="1" applyBorder="1" applyAlignment="1">
      <alignment horizontal="right"/>
    </xf>
    <xf numFmtId="44" fontId="25" fillId="0" borderId="11" xfId="2" applyFont="1" applyBorder="1"/>
    <xf numFmtId="44" fontId="25" fillId="0" borderId="9" xfId="2" applyFont="1" applyBorder="1"/>
    <xf numFmtId="44" fontId="25" fillId="0" borderId="9" xfId="2" applyFont="1" applyBorder="1" applyAlignment="1">
      <alignment horizontal="center"/>
    </xf>
    <xf numFmtId="0" fontId="25" fillId="0" borderId="9" xfId="1" applyFont="1" applyBorder="1" applyAlignment="1">
      <alignment horizontal="center"/>
    </xf>
    <xf numFmtId="0" fontId="25" fillId="0" borderId="10" xfId="1" applyFont="1" applyFill="1" applyBorder="1" applyAlignment="1">
      <alignment horizontal="center"/>
    </xf>
    <xf numFmtId="0" fontId="25" fillId="2" borderId="28" xfId="1" applyFont="1" applyFill="1" applyBorder="1" applyAlignment="1">
      <alignment horizontal="center"/>
    </xf>
    <xf numFmtId="44" fontId="25" fillId="2" borderId="28" xfId="2" applyFont="1" applyFill="1" applyBorder="1" applyAlignment="1">
      <alignment horizontal="center"/>
    </xf>
    <xf numFmtId="0" fontId="25" fillId="0" borderId="30" xfId="1" applyFont="1" applyFill="1" applyBorder="1"/>
    <xf numFmtId="0" fontId="25" fillId="0" borderId="17" xfId="1" applyFont="1" applyFill="1" applyBorder="1"/>
    <xf numFmtId="0" fontId="25" fillId="0" borderId="16" xfId="1" applyFont="1" applyBorder="1" applyAlignment="1">
      <alignment horizontal="right"/>
    </xf>
    <xf numFmtId="44" fontId="25" fillId="0" borderId="13" xfId="2" applyFont="1" applyBorder="1"/>
    <xf numFmtId="44" fontId="25" fillId="0" borderId="12" xfId="2" applyFont="1" applyBorder="1"/>
    <xf numFmtId="44" fontId="25" fillId="0" borderId="12" xfId="2" applyFont="1" applyBorder="1" applyAlignment="1">
      <alignment horizontal="center"/>
    </xf>
    <xf numFmtId="1" fontId="25" fillId="0" borderId="12" xfId="1" applyNumberFormat="1" applyFont="1" applyBorder="1" applyAlignment="1">
      <alignment horizontal="center"/>
    </xf>
    <xf numFmtId="0" fontId="25" fillId="0" borderId="6" xfId="1" applyFont="1" applyFill="1" applyBorder="1" applyAlignment="1">
      <alignment horizontal="center"/>
    </xf>
    <xf numFmtId="44" fontId="25" fillId="2" borderId="30" xfId="2" applyFont="1" applyFill="1" applyBorder="1" applyAlignment="1">
      <alignment horizontal="center"/>
    </xf>
    <xf numFmtId="0" fontId="25" fillId="0" borderId="12" xfId="1" applyFont="1" applyBorder="1" applyAlignment="1">
      <alignment horizontal="center"/>
    </xf>
    <xf numFmtId="1" fontId="25" fillId="0" borderId="6" xfId="1" applyNumberFormat="1" applyFont="1" applyFill="1" applyBorder="1" applyAlignment="1">
      <alignment horizontal="center"/>
    </xf>
    <xf numFmtId="44" fontId="25" fillId="0" borderId="13" xfId="2" applyFont="1" applyFill="1" applyBorder="1"/>
    <xf numFmtId="44" fontId="25" fillId="0" borderId="12" xfId="2" applyFont="1" applyFill="1" applyBorder="1"/>
    <xf numFmtId="44" fontId="25" fillId="0" borderId="12" xfId="2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17" xfId="1" applyFont="1" applyBorder="1"/>
    <xf numFmtId="14" fontId="25" fillId="0" borderId="16" xfId="1" applyNumberFormat="1" applyFont="1" applyBorder="1" applyAlignment="1">
      <alignment horizontal="right"/>
    </xf>
    <xf numFmtId="44" fontId="25" fillId="0" borderId="13" xfId="2" applyFont="1" applyBorder="1" applyAlignment="1">
      <alignment vertical="center"/>
    </xf>
    <xf numFmtId="44" fontId="25" fillId="0" borderId="12" xfId="2" applyFont="1" applyBorder="1" applyAlignment="1">
      <alignment vertical="center"/>
    </xf>
    <xf numFmtId="44" fontId="25" fillId="0" borderId="12" xfId="2" applyFont="1" applyBorder="1" applyAlignment="1">
      <alignment horizontal="center" vertical="center"/>
    </xf>
    <xf numFmtId="0" fontId="25" fillId="0" borderId="12" xfId="1" applyFont="1" applyBorder="1" applyAlignment="1">
      <alignment horizontal="center" vertical="center"/>
    </xf>
    <xf numFmtId="1" fontId="25" fillId="0" borderId="6" xfId="1" applyNumberFormat="1" applyFont="1" applyFill="1" applyBorder="1" applyAlignment="1">
      <alignment horizontal="center" vertical="center"/>
    </xf>
    <xf numFmtId="0" fontId="25" fillId="0" borderId="30" xfId="1" applyFont="1" applyBorder="1" applyAlignment="1">
      <alignment horizontal="center" vertical="center"/>
    </xf>
    <xf numFmtId="44" fontId="25" fillId="2" borderId="30" xfId="2" applyFont="1" applyFill="1" applyBorder="1" applyAlignment="1">
      <alignment horizontal="center" vertical="center"/>
    </xf>
    <xf numFmtId="1" fontId="25" fillId="0" borderId="6" xfId="1" applyNumberFormat="1" applyFont="1" applyBorder="1" applyAlignment="1">
      <alignment horizontal="center"/>
    </xf>
    <xf numFmtId="0" fontId="25" fillId="0" borderId="6" xfId="1" applyFont="1" applyBorder="1" applyAlignment="1">
      <alignment horizontal="center"/>
    </xf>
    <xf numFmtId="0" fontId="25" fillId="2" borderId="30" xfId="1" applyFont="1" applyFill="1" applyBorder="1" applyAlignment="1">
      <alignment horizontal="center"/>
    </xf>
    <xf numFmtId="164" fontId="25" fillId="2" borderId="33" xfId="1" applyNumberFormat="1" applyFont="1" applyFill="1" applyBorder="1" applyAlignment="1">
      <alignment horizontal="right"/>
    </xf>
    <xf numFmtId="164" fontId="25" fillId="4" borderId="7" xfId="1" applyNumberFormat="1" applyFont="1" applyFill="1" applyBorder="1" applyAlignment="1">
      <alignment horizontal="right"/>
    </xf>
    <xf numFmtId="164" fontId="25" fillId="0" borderId="7" xfId="1" applyNumberFormat="1" applyFont="1" applyFill="1" applyBorder="1" applyAlignment="1">
      <alignment horizontal="right"/>
    </xf>
    <xf numFmtId="14" fontId="1" fillId="2" borderId="0" xfId="1" applyNumberFormat="1" applyFont="1" applyFill="1" applyAlignment="1">
      <alignment horizontal="center"/>
    </xf>
    <xf numFmtId="0" fontId="7" fillId="0" borderId="34" xfId="1" applyFont="1" applyFill="1" applyBorder="1" applyAlignment="1">
      <alignment horizontal="center"/>
    </xf>
    <xf numFmtId="0" fontId="1" fillId="0" borderId="0" xfId="1" applyBorder="1"/>
    <xf numFmtId="164" fontId="27" fillId="0" borderId="35" xfId="0" applyNumberFormat="1" applyFont="1" applyBorder="1"/>
    <xf numFmtId="164" fontId="27" fillId="0" borderId="6" xfId="0" applyNumberFormat="1" applyFont="1" applyBorder="1"/>
    <xf numFmtId="164" fontId="26" fillId="0" borderId="6" xfId="0" applyNumberFormat="1" applyFont="1" applyBorder="1"/>
    <xf numFmtId="164" fontId="26" fillId="0" borderId="6" xfId="1" applyNumberFormat="1" applyFont="1" applyBorder="1"/>
    <xf numFmtId="0" fontId="7" fillId="3" borderId="26" xfId="1" applyFont="1" applyFill="1" applyBorder="1" applyAlignment="1">
      <alignment horizontal="center"/>
    </xf>
    <xf numFmtId="0" fontId="25" fillId="0" borderId="31" xfId="1" applyFont="1" applyFill="1" applyBorder="1"/>
    <xf numFmtId="0" fontId="25" fillId="0" borderId="36" xfId="1" applyFont="1" applyFill="1" applyBorder="1"/>
    <xf numFmtId="14" fontId="25" fillId="0" borderId="37" xfId="1" applyNumberFormat="1" applyFont="1" applyBorder="1" applyAlignment="1">
      <alignment horizontal="right"/>
    </xf>
    <xf numFmtId="44" fontId="25" fillId="0" borderId="38" xfId="2" applyFont="1" applyBorder="1"/>
    <xf numFmtId="44" fontId="25" fillId="0" borderId="14" xfId="2" applyFont="1" applyBorder="1"/>
    <xf numFmtId="44" fontId="25" fillId="0" borderId="14" xfId="2" applyFont="1" applyBorder="1" applyAlignment="1">
      <alignment horizontal="center"/>
    </xf>
    <xf numFmtId="0" fontId="25" fillId="0" borderId="14" xfId="1" applyFont="1" applyBorder="1" applyAlignment="1">
      <alignment horizontal="center"/>
    </xf>
    <xf numFmtId="0" fontId="25" fillId="0" borderId="25" xfId="1" applyFont="1" applyBorder="1" applyAlignment="1">
      <alignment horizontal="center"/>
    </xf>
    <xf numFmtId="0" fontId="25" fillId="0" borderId="31" xfId="1" applyFont="1" applyBorder="1" applyAlignment="1">
      <alignment horizontal="center"/>
    </xf>
    <xf numFmtId="44" fontId="25" fillId="2" borderId="31" xfId="2" applyFont="1" applyFill="1" applyBorder="1" applyAlignment="1">
      <alignment horizontal="center"/>
    </xf>
    <xf numFmtId="164" fontId="25" fillId="4" borderId="26" xfId="1" applyNumberFormat="1" applyFont="1" applyFill="1" applyBorder="1" applyAlignment="1">
      <alignment horizontal="right"/>
    </xf>
    <xf numFmtId="164" fontId="26" fillId="0" borderId="25" xfId="1" applyNumberFormat="1" applyFont="1" applyBorder="1"/>
    <xf numFmtId="44" fontId="25" fillId="0" borderId="15" xfId="2" applyFont="1" applyBorder="1" applyAlignment="1">
      <alignment horizontal="center"/>
    </xf>
    <xf numFmtId="44" fontId="25" fillId="0" borderId="16" xfId="2" applyFont="1" applyBorder="1" applyAlignment="1">
      <alignment horizontal="center"/>
    </xf>
    <xf numFmtId="44" fontId="25" fillId="0" borderId="16" xfId="2" applyFont="1" applyFill="1" applyBorder="1" applyAlignment="1">
      <alignment horizontal="center"/>
    </xf>
    <xf numFmtId="44" fontId="25" fillId="0" borderId="16" xfId="2" applyFont="1" applyBorder="1" applyAlignment="1">
      <alignment horizontal="center" vertical="center"/>
    </xf>
    <xf numFmtId="44" fontId="25" fillId="0" borderId="37" xfId="2" applyFont="1" applyBorder="1" applyAlignment="1">
      <alignment horizontal="center"/>
    </xf>
    <xf numFmtId="0" fontId="25" fillId="0" borderId="24" xfId="1" applyFont="1" applyBorder="1" applyAlignment="1">
      <alignment horizontal="center"/>
    </xf>
    <xf numFmtId="0" fontId="25" fillId="0" borderId="17" xfId="1" applyFont="1" applyBorder="1" applyAlignment="1">
      <alignment horizontal="center"/>
    </xf>
    <xf numFmtId="0" fontId="25" fillId="0" borderId="17" xfId="1" applyFont="1" applyFill="1" applyBorder="1" applyAlignment="1">
      <alignment horizontal="center"/>
    </xf>
    <xf numFmtId="0" fontId="25" fillId="0" borderId="17" xfId="1" applyFont="1" applyBorder="1" applyAlignment="1">
      <alignment horizontal="center" vertical="center"/>
    </xf>
    <xf numFmtId="0" fontId="25" fillId="0" borderId="36" xfId="1" applyFont="1" applyBorder="1" applyAlignment="1">
      <alignment horizontal="center"/>
    </xf>
    <xf numFmtId="44" fontId="26" fillId="4" borderId="12" xfId="2" applyFont="1" applyFill="1" applyBorder="1"/>
    <xf numFmtId="44" fontId="26" fillId="4" borderId="39" xfId="2" applyFont="1" applyFill="1" applyBorder="1"/>
    <xf numFmtId="44" fontId="26" fillId="4" borderId="14" xfId="2" applyFont="1" applyFill="1" applyBorder="1"/>
    <xf numFmtId="164" fontId="29" fillId="2" borderId="0" xfId="1" applyNumberFormat="1" applyFont="1" applyFill="1" applyBorder="1" applyAlignment="1">
      <alignment horizontal="right"/>
    </xf>
    <xf numFmtId="0" fontId="9" fillId="0" borderId="0" xfId="1" applyFont="1" applyFill="1" applyBorder="1" applyAlignment="1">
      <alignment horizontal="center"/>
    </xf>
    <xf numFmtId="0" fontId="31" fillId="0" borderId="0" xfId="1" applyFont="1"/>
    <xf numFmtId="44" fontId="9" fillId="0" borderId="0" xfId="2" applyFont="1" applyFill="1" applyBorder="1" applyAlignment="1">
      <alignment horizontal="center"/>
    </xf>
    <xf numFmtId="4" fontId="30" fillId="0" borderId="0" xfId="1" applyNumberFormat="1" applyFont="1" applyFill="1" applyBorder="1" applyAlignment="1">
      <alignment horizontal="right"/>
    </xf>
    <xf numFmtId="164" fontId="32" fillId="0" borderId="0" xfId="1" applyNumberFormat="1" applyFont="1"/>
    <xf numFmtId="0" fontId="15" fillId="0" borderId="0" xfId="1" applyFont="1" applyFill="1" applyBorder="1" applyAlignment="1">
      <alignment horizontal="center"/>
    </xf>
    <xf numFmtId="44" fontId="15" fillId="0" borderId="0" xfId="2" applyFont="1" applyFill="1" applyBorder="1" applyAlignment="1">
      <alignment horizontal="center"/>
    </xf>
    <xf numFmtId="4" fontId="9" fillId="0" borderId="0" xfId="1" applyNumberFormat="1" applyFont="1" applyFill="1" applyBorder="1" applyAlignment="1">
      <alignment horizontal="right"/>
    </xf>
    <xf numFmtId="0" fontId="33" fillId="0" borderId="0" xfId="1" applyFont="1"/>
    <xf numFmtId="164" fontId="9" fillId="0" borderId="2" xfId="1" applyNumberFormat="1" applyFont="1" applyBorder="1"/>
    <xf numFmtId="164" fontId="28" fillId="0" borderId="2" xfId="0" applyNumberFormat="1" applyFont="1" applyBorder="1"/>
    <xf numFmtId="164" fontId="34" fillId="0" borderId="2" xfId="1" applyNumberFormat="1" applyFont="1" applyBorder="1"/>
    <xf numFmtId="44" fontId="9" fillId="0" borderId="2" xfId="2" applyFont="1" applyFill="1" applyBorder="1" applyAlignment="1">
      <alignment horizontal="right" vertical="justify" readingOrder="1"/>
    </xf>
    <xf numFmtId="0" fontId="9" fillId="0" borderId="22" xfId="1" applyFont="1" applyFill="1" applyBorder="1" applyAlignment="1">
      <alignment horizontal="right"/>
    </xf>
    <xf numFmtId="0" fontId="9" fillId="0" borderId="5" xfId="1" applyFont="1" applyFill="1" applyBorder="1" applyAlignment="1">
      <alignment horizontal="right"/>
    </xf>
    <xf numFmtId="0" fontId="9" fillId="0" borderId="27" xfId="1" applyFont="1" applyFill="1" applyBorder="1" applyAlignment="1">
      <alignment horizontal="right"/>
    </xf>
    <xf numFmtId="44" fontId="9" fillId="0" borderId="22" xfId="2" applyFont="1" applyFill="1" applyBorder="1" applyAlignment="1">
      <alignment horizontal="right"/>
    </xf>
    <xf numFmtId="44" fontId="9" fillId="0" borderId="5" xfId="2" applyFont="1" applyFill="1" applyBorder="1" applyAlignment="1">
      <alignment horizontal="right"/>
    </xf>
    <xf numFmtId="44" fontId="9" fillId="0" borderId="27" xfId="2" applyFont="1" applyFill="1" applyBorder="1" applyAlignment="1">
      <alignment horizontal="right"/>
    </xf>
    <xf numFmtId="0" fontId="2" fillId="2" borderId="0" xfId="1" applyFont="1" applyFill="1" applyAlignment="1">
      <alignment horizontal="center" vertical="center"/>
    </xf>
    <xf numFmtId="49" fontId="3" fillId="2" borderId="0" xfId="1" applyNumberFormat="1" applyFont="1" applyFill="1" applyAlignment="1" applyProtection="1">
      <alignment horizontal="center" vertical="center"/>
      <protection locked="0"/>
    </xf>
    <xf numFmtId="164" fontId="17" fillId="2" borderId="0" xfId="2" applyNumberFormat="1" applyFont="1" applyFill="1" applyBorder="1" applyAlignment="1">
      <alignment horizontal="right" vertical="center"/>
    </xf>
    <xf numFmtId="164" fontId="17" fillId="2" borderId="0" xfId="1" applyNumberFormat="1" applyFont="1" applyFill="1" applyBorder="1" applyAlignment="1">
      <alignment horizontal="right" vertical="center"/>
    </xf>
    <xf numFmtId="0" fontId="5" fillId="3" borderId="28" xfId="1" applyFont="1" applyFill="1" applyBorder="1" applyAlignment="1">
      <alignment horizontal="center" vertical="center" wrapText="1"/>
    </xf>
    <xf numFmtId="0" fontId="5" fillId="3" borderId="29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 wrapText="1"/>
    </xf>
    <xf numFmtId="0" fontId="6" fillId="3" borderId="18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/>
    </xf>
    <xf numFmtId="0" fontId="23" fillId="7" borderId="22" xfId="1" applyFont="1" applyFill="1" applyBorder="1" applyAlignment="1">
      <alignment horizontal="center" vertical="center" wrapText="1"/>
    </xf>
    <xf numFmtId="0" fontId="23" fillId="7" borderId="5" xfId="1" applyFont="1" applyFill="1" applyBorder="1" applyAlignment="1">
      <alignment horizontal="center" vertical="center" wrapText="1"/>
    </xf>
    <xf numFmtId="44" fontId="23" fillId="6" borderId="22" xfId="2" applyFont="1" applyFill="1" applyBorder="1" applyAlignment="1">
      <alignment horizontal="center" vertical="center" wrapText="1"/>
    </xf>
    <xf numFmtId="44" fontId="23" fillId="6" borderId="5" xfId="2" applyFont="1" applyFill="1" applyBorder="1" applyAlignment="1">
      <alignment horizontal="center" vertical="center" wrapText="1"/>
    </xf>
  </cellXfs>
  <cellStyles count="4">
    <cellStyle name="Euro" xfId="2"/>
    <cellStyle name="Prozent 2" xfId="3"/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C10" sqref="C10"/>
    </sheetView>
  </sheetViews>
  <sheetFormatPr baseColWidth="10" defaultRowHeight="15" x14ac:dyDescent="0.25"/>
  <cols>
    <col min="1" max="1" width="4.85546875" customWidth="1"/>
    <col min="2" max="2" width="27.140625" customWidth="1"/>
    <col min="3" max="3" width="32.42578125" customWidth="1"/>
    <col min="4" max="4" width="13.28515625" customWidth="1"/>
    <col min="10" max="10" width="12" bestFit="1" customWidth="1"/>
    <col min="16" max="16" width="11.85546875" bestFit="1" customWidth="1"/>
  </cols>
  <sheetData>
    <row r="1" spans="1:17" x14ac:dyDescent="0.25">
      <c r="A1" s="183" t="s">
        <v>58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2"/>
      <c r="O1" s="3"/>
      <c r="P1" s="130">
        <v>43531</v>
      </c>
    </row>
    <row r="2" spans="1:17" x14ac:dyDescent="0.25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2"/>
      <c r="O2" s="3"/>
      <c r="P2" s="2"/>
    </row>
    <row r="3" spans="1:17" ht="18.75" x14ac:dyDescent="0.25">
      <c r="A3" s="4"/>
      <c r="B3" s="4"/>
      <c r="C3" s="39"/>
      <c r="D3" s="63"/>
      <c r="E3" s="39"/>
      <c r="F3" s="184"/>
      <c r="G3" s="184"/>
      <c r="H3" s="39"/>
      <c r="I3" s="39"/>
      <c r="J3" s="40"/>
      <c r="K3" s="59"/>
      <c r="L3" s="59"/>
      <c r="M3" s="185"/>
      <c r="N3" s="185"/>
      <c r="O3" s="1"/>
      <c r="P3" s="1"/>
    </row>
    <row r="4" spans="1:17" ht="18.75" x14ac:dyDescent="0.25">
      <c r="A4" s="5"/>
      <c r="B4" s="5"/>
      <c r="C4" s="2"/>
      <c r="D4" s="64"/>
      <c r="E4" s="41" t="s">
        <v>0</v>
      </c>
      <c r="F4" s="43"/>
      <c r="G4" s="43"/>
      <c r="H4" s="41"/>
      <c r="I4" s="1"/>
      <c r="J4" s="42"/>
      <c r="K4" s="60"/>
      <c r="L4" s="61"/>
      <c r="M4" s="186"/>
      <c r="N4" s="186"/>
      <c r="O4" s="62"/>
      <c r="P4" s="163">
        <v>15000</v>
      </c>
    </row>
    <row r="5" spans="1:17" ht="16.5" thickBot="1" x14ac:dyDescent="0.3">
      <c r="A5" s="1"/>
      <c r="B5" s="2"/>
      <c r="C5" s="2"/>
      <c r="D5" s="3"/>
      <c r="E5" s="2"/>
      <c r="F5" s="2"/>
      <c r="G5" s="2"/>
      <c r="H5" s="2"/>
      <c r="I5" s="2"/>
      <c r="J5" s="2"/>
      <c r="K5" s="58"/>
      <c r="L5" s="58"/>
      <c r="M5" s="58"/>
      <c r="N5" s="58"/>
      <c r="O5" s="58"/>
      <c r="P5" s="72"/>
    </row>
    <row r="6" spans="1:17" ht="39" customHeight="1" thickBot="1" x14ac:dyDescent="0.3">
      <c r="A6" s="187" t="s">
        <v>1</v>
      </c>
      <c r="B6" s="80" t="s">
        <v>2</v>
      </c>
      <c r="C6" s="189" t="s">
        <v>3</v>
      </c>
      <c r="D6" s="190"/>
      <c r="E6" s="191" t="s">
        <v>4</v>
      </c>
      <c r="F6" s="191"/>
      <c r="G6" s="191"/>
      <c r="H6" s="191"/>
      <c r="I6" s="192"/>
      <c r="J6" s="37" t="s">
        <v>5</v>
      </c>
      <c r="K6" s="193" t="s">
        <v>28</v>
      </c>
      <c r="L6" s="194"/>
      <c r="M6" s="83">
        <v>2</v>
      </c>
      <c r="N6" s="195" t="s">
        <v>29</v>
      </c>
      <c r="O6" s="196"/>
      <c r="P6" s="84">
        <v>5</v>
      </c>
      <c r="Q6" s="85" t="s">
        <v>15</v>
      </c>
    </row>
    <row r="7" spans="1:17" ht="51.75" thickBot="1" x14ac:dyDescent="0.3">
      <c r="A7" s="188"/>
      <c r="B7" s="81" t="s">
        <v>6</v>
      </c>
      <c r="C7" s="33" t="s">
        <v>7</v>
      </c>
      <c r="D7" s="65" t="s">
        <v>8</v>
      </c>
      <c r="E7" s="75" t="s">
        <v>9</v>
      </c>
      <c r="F7" s="75" t="s">
        <v>10</v>
      </c>
      <c r="G7" s="76" t="s">
        <v>11</v>
      </c>
      <c r="H7" s="77" t="s">
        <v>12</v>
      </c>
      <c r="I7" s="78" t="s">
        <v>13</v>
      </c>
      <c r="J7" s="38" t="s">
        <v>14</v>
      </c>
      <c r="K7" s="34" t="s">
        <v>31</v>
      </c>
      <c r="L7" s="35" t="s">
        <v>35</v>
      </c>
      <c r="M7" s="86" t="s">
        <v>41</v>
      </c>
      <c r="N7" s="87" t="s">
        <v>27</v>
      </c>
      <c r="O7" s="38" t="s">
        <v>30</v>
      </c>
      <c r="P7" s="82" t="s">
        <v>32</v>
      </c>
      <c r="Q7" s="88"/>
    </row>
    <row r="8" spans="1:17" x14ac:dyDescent="0.25">
      <c r="A8" s="36">
        <v>1</v>
      </c>
      <c r="B8" s="90" t="s">
        <v>24</v>
      </c>
      <c r="C8" s="91" t="s">
        <v>25</v>
      </c>
      <c r="D8" s="92" t="s">
        <v>26</v>
      </c>
      <c r="E8" s="93">
        <v>650</v>
      </c>
      <c r="F8" s="94">
        <v>0</v>
      </c>
      <c r="G8" s="95">
        <v>100</v>
      </c>
      <c r="H8" s="95">
        <v>150</v>
      </c>
      <c r="I8" s="150">
        <v>200</v>
      </c>
      <c r="J8" s="161">
        <f>E8-F8-G8-H8-I8</f>
        <v>200</v>
      </c>
      <c r="K8" s="155">
        <v>2</v>
      </c>
      <c r="L8" s="96">
        <v>20</v>
      </c>
      <c r="M8" s="97">
        <v>2</v>
      </c>
      <c r="N8" s="98"/>
      <c r="O8" s="99" t="s">
        <v>17</v>
      </c>
      <c r="P8" s="127">
        <f>K8*(L8+M8)*P6</f>
        <v>220</v>
      </c>
      <c r="Q8" s="133">
        <f>J8</f>
        <v>200</v>
      </c>
    </row>
    <row r="9" spans="1:17" x14ac:dyDescent="0.25">
      <c r="A9" s="36">
        <v>2</v>
      </c>
      <c r="B9" s="100" t="s">
        <v>24</v>
      </c>
      <c r="C9" s="101" t="s">
        <v>23</v>
      </c>
      <c r="D9" s="102" t="s">
        <v>50</v>
      </c>
      <c r="E9" s="103">
        <f>3087.6</f>
        <v>3087.6</v>
      </c>
      <c r="F9" s="104">
        <v>1100</v>
      </c>
      <c r="G9" s="105">
        <v>563.6</v>
      </c>
      <c r="H9" s="105">
        <v>200</v>
      </c>
      <c r="I9" s="151">
        <f>264+300</f>
        <v>564</v>
      </c>
      <c r="J9" s="160">
        <f>E9-F9-G9-I9-H9</f>
        <v>660</v>
      </c>
      <c r="K9" s="156">
        <v>6</v>
      </c>
      <c r="L9" s="109">
        <v>20</v>
      </c>
      <c r="M9" s="107">
        <v>2</v>
      </c>
      <c r="N9" s="126"/>
      <c r="O9" s="108" t="s">
        <v>17</v>
      </c>
      <c r="P9" s="128">
        <f>(L9+M9)*K9*P6</f>
        <v>660</v>
      </c>
      <c r="Q9" s="134">
        <f>P9</f>
        <v>660</v>
      </c>
    </row>
    <row r="10" spans="1:17" x14ac:dyDescent="0.25">
      <c r="A10" s="36">
        <v>3</v>
      </c>
      <c r="B10" s="100" t="s">
        <v>24</v>
      </c>
      <c r="C10" s="101" t="s">
        <v>51</v>
      </c>
      <c r="D10" s="102" t="s">
        <v>52</v>
      </c>
      <c r="E10" s="103">
        <v>860</v>
      </c>
      <c r="F10" s="104">
        <v>110</v>
      </c>
      <c r="G10" s="105">
        <v>198</v>
      </c>
      <c r="H10" s="104">
        <v>200</v>
      </c>
      <c r="I10" s="151">
        <v>176</v>
      </c>
      <c r="J10" s="160">
        <f>E10-F10-G10-H10-I10</f>
        <v>176</v>
      </c>
      <c r="K10" s="156">
        <v>3</v>
      </c>
      <c r="L10" s="109">
        <v>20</v>
      </c>
      <c r="M10" s="107">
        <v>2</v>
      </c>
      <c r="N10" s="126"/>
      <c r="O10" s="108" t="s">
        <v>17</v>
      </c>
      <c r="P10" s="128">
        <f>(L10+M10)*K10*P6</f>
        <v>330</v>
      </c>
      <c r="Q10" s="134">
        <f>J10</f>
        <v>176</v>
      </c>
    </row>
    <row r="11" spans="1:17" x14ac:dyDescent="0.25">
      <c r="A11" s="36">
        <v>4</v>
      </c>
      <c r="B11" s="100" t="s">
        <v>16</v>
      </c>
      <c r="C11" s="101" t="s">
        <v>33</v>
      </c>
      <c r="D11" s="102" t="s">
        <v>34</v>
      </c>
      <c r="E11" s="103">
        <v>8651</v>
      </c>
      <c r="F11" s="104">
        <v>6365</v>
      </c>
      <c r="G11" s="105">
        <v>0</v>
      </c>
      <c r="H11" s="105">
        <v>0</v>
      </c>
      <c r="I11" s="151">
        <v>0</v>
      </c>
      <c r="J11" s="160">
        <f>E11-F11</f>
        <v>2286</v>
      </c>
      <c r="K11" s="156">
        <v>54</v>
      </c>
      <c r="L11" s="106">
        <v>1000</v>
      </c>
      <c r="M11" s="107">
        <v>143</v>
      </c>
      <c r="N11" s="89" t="s">
        <v>17</v>
      </c>
      <c r="O11" s="108"/>
      <c r="P11" s="128">
        <f>(L11+M11)*M6</f>
        <v>2286</v>
      </c>
      <c r="Q11" s="134">
        <f t="shared" ref="Q11:Q20" si="0">P11</f>
        <v>2286</v>
      </c>
    </row>
    <row r="12" spans="1:17" x14ac:dyDescent="0.25">
      <c r="A12" s="36">
        <v>5</v>
      </c>
      <c r="B12" s="100" t="s">
        <v>16</v>
      </c>
      <c r="C12" s="101" t="s">
        <v>36</v>
      </c>
      <c r="D12" s="102" t="s">
        <v>37</v>
      </c>
      <c r="E12" s="103">
        <v>7628.5</v>
      </c>
      <c r="F12" s="104">
        <v>4588.5</v>
      </c>
      <c r="G12" s="105">
        <v>0</v>
      </c>
      <c r="H12" s="105">
        <v>0</v>
      </c>
      <c r="I12" s="151">
        <v>0</v>
      </c>
      <c r="J12" s="160">
        <f>E12-F12</f>
        <v>3040</v>
      </c>
      <c r="K12" s="156" t="s">
        <v>38</v>
      </c>
      <c r="L12" s="109">
        <v>1330</v>
      </c>
      <c r="M12" s="110">
        <v>190</v>
      </c>
      <c r="N12" s="89" t="s">
        <v>17</v>
      </c>
      <c r="O12" s="108" t="s">
        <v>17</v>
      </c>
      <c r="P12" s="128">
        <f>(L12+M12)*M6</f>
        <v>3040</v>
      </c>
      <c r="Q12" s="134">
        <f t="shared" si="0"/>
        <v>3040</v>
      </c>
    </row>
    <row r="13" spans="1:17" x14ac:dyDescent="0.25">
      <c r="A13" s="36">
        <v>6</v>
      </c>
      <c r="B13" s="100" t="s">
        <v>16</v>
      </c>
      <c r="C13" s="101" t="s">
        <v>39</v>
      </c>
      <c r="D13" s="102" t="s">
        <v>37</v>
      </c>
      <c r="E13" s="103">
        <v>7042.2</v>
      </c>
      <c r="F13" s="104">
        <v>4158</v>
      </c>
      <c r="G13" s="105">
        <v>4.2</v>
      </c>
      <c r="H13" s="105">
        <v>0</v>
      </c>
      <c r="I13" s="151">
        <v>0</v>
      </c>
      <c r="J13" s="160">
        <f t="shared" ref="J13:J20" si="1">E13-F13-G13</f>
        <v>2880</v>
      </c>
      <c r="K13" s="156">
        <v>60</v>
      </c>
      <c r="L13" s="106">
        <v>1260</v>
      </c>
      <c r="M13" s="107">
        <v>180</v>
      </c>
      <c r="N13" s="89" t="s">
        <v>17</v>
      </c>
      <c r="O13" s="108"/>
      <c r="P13" s="128">
        <f>(L13+M13)*M6</f>
        <v>2880</v>
      </c>
      <c r="Q13" s="134">
        <f t="shared" si="0"/>
        <v>2880</v>
      </c>
    </row>
    <row r="14" spans="1:17" x14ac:dyDescent="0.25">
      <c r="A14" s="36">
        <v>7</v>
      </c>
      <c r="B14" s="100" t="s">
        <v>16</v>
      </c>
      <c r="C14" s="101" t="s">
        <v>40</v>
      </c>
      <c r="D14" s="102" t="s">
        <v>37</v>
      </c>
      <c r="E14" s="111">
        <v>7821.77</v>
      </c>
      <c r="F14" s="112">
        <v>4262.5</v>
      </c>
      <c r="G14" s="113">
        <v>17.27</v>
      </c>
      <c r="H14" s="113">
        <v>0</v>
      </c>
      <c r="I14" s="152">
        <v>0</v>
      </c>
      <c r="J14" s="160">
        <f t="shared" si="1"/>
        <v>3542.0000000000005</v>
      </c>
      <c r="K14" s="157">
        <v>60</v>
      </c>
      <c r="L14" s="114">
        <v>1550</v>
      </c>
      <c r="M14" s="107">
        <v>221</v>
      </c>
      <c r="N14" s="89" t="s">
        <v>17</v>
      </c>
      <c r="O14" s="108"/>
      <c r="P14" s="128">
        <f>(L14+M14)*M6</f>
        <v>3542</v>
      </c>
      <c r="Q14" s="135">
        <f t="shared" si="0"/>
        <v>3542</v>
      </c>
    </row>
    <row r="15" spans="1:17" x14ac:dyDescent="0.25">
      <c r="A15" s="36">
        <v>8</v>
      </c>
      <c r="B15" s="100" t="s">
        <v>16</v>
      </c>
      <c r="C15" s="115" t="s">
        <v>42</v>
      </c>
      <c r="D15" s="102" t="s">
        <v>43</v>
      </c>
      <c r="E15" s="103">
        <v>1207.8</v>
      </c>
      <c r="F15" s="104">
        <v>1027.2</v>
      </c>
      <c r="G15" s="104">
        <v>0.6</v>
      </c>
      <c r="H15" s="105">
        <v>0</v>
      </c>
      <c r="I15" s="151">
        <v>0</v>
      </c>
      <c r="J15" s="160">
        <f t="shared" si="1"/>
        <v>179.99999999999991</v>
      </c>
      <c r="K15" s="156">
        <v>2</v>
      </c>
      <c r="L15" s="109">
        <v>16</v>
      </c>
      <c r="M15" s="107">
        <v>2</v>
      </c>
      <c r="N15" s="89"/>
      <c r="O15" s="108" t="s">
        <v>17</v>
      </c>
      <c r="P15" s="129">
        <f>(L15+M15)*K15*P6</f>
        <v>180</v>
      </c>
      <c r="Q15" s="135">
        <f t="shared" si="0"/>
        <v>180</v>
      </c>
    </row>
    <row r="16" spans="1:17" x14ac:dyDescent="0.25">
      <c r="A16" s="36">
        <v>9</v>
      </c>
      <c r="B16" s="100" t="s">
        <v>16</v>
      </c>
      <c r="C16" s="101" t="s">
        <v>18</v>
      </c>
      <c r="D16" s="116">
        <v>43510</v>
      </c>
      <c r="E16" s="103">
        <v>1251.69</v>
      </c>
      <c r="F16" s="104">
        <v>1155</v>
      </c>
      <c r="G16" s="104">
        <v>22.69</v>
      </c>
      <c r="H16" s="105">
        <v>0</v>
      </c>
      <c r="I16" s="151">
        <v>0</v>
      </c>
      <c r="J16" s="160">
        <f t="shared" si="1"/>
        <v>74.000000000000057</v>
      </c>
      <c r="K16" s="156">
        <v>1</v>
      </c>
      <c r="L16" s="109">
        <v>33</v>
      </c>
      <c r="M16" s="110">
        <v>4</v>
      </c>
      <c r="N16" s="89" t="s">
        <v>17</v>
      </c>
      <c r="O16" s="108"/>
      <c r="P16" s="129">
        <f>(L16+M16)*K16*M6</f>
        <v>74</v>
      </c>
      <c r="Q16" s="134">
        <f t="shared" si="0"/>
        <v>74</v>
      </c>
    </row>
    <row r="17" spans="1:17" x14ac:dyDescent="0.25">
      <c r="A17" s="36">
        <v>10</v>
      </c>
      <c r="B17" s="100" t="s">
        <v>16</v>
      </c>
      <c r="C17" s="101" t="s">
        <v>44</v>
      </c>
      <c r="D17" s="116">
        <v>43579</v>
      </c>
      <c r="E17" s="103">
        <v>779.35</v>
      </c>
      <c r="F17" s="104">
        <v>720</v>
      </c>
      <c r="G17" s="104">
        <v>5.35</v>
      </c>
      <c r="H17" s="105">
        <v>0</v>
      </c>
      <c r="I17" s="151">
        <v>0</v>
      </c>
      <c r="J17" s="160">
        <f t="shared" si="1"/>
        <v>54.000000000000021</v>
      </c>
      <c r="K17" s="156">
        <v>1</v>
      </c>
      <c r="L17" s="109">
        <v>24</v>
      </c>
      <c r="M17" s="107">
        <v>3</v>
      </c>
      <c r="N17" s="89" t="s">
        <v>17</v>
      </c>
      <c r="O17" s="108"/>
      <c r="P17" s="129">
        <f>(L17+M17)*K17*M6</f>
        <v>54</v>
      </c>
      <c r="Q17" s="136">
        <f t="shared" si="0"/>
        <v>54</v>
      </c>
    </row>
    <row r="18" spans="1:17" x14ac:dyDescent="0.25">
      <c r="A18" s="36">
        <v>11</v>
      </c>
      <c r="B18" s="100" t="s">
        <v>16</v>
      </c>
      <c r="C18" s="115" t="s">
        <v>45</v>
      </c>
      <c r="D18" s="116">
        <v>43657</v>
      </c>
      <c r="E18" s="103">
        <v>2247.3000000000002</v>
      </c>
      <c r="F18" s="104">
        <v>2137.5</v>
      </c>
      <c r="G18" s="104">
        <v>11.8</v>
      </c>
      <c r="H18" s="105">
        <v>0</v>
      </c>
      <c r="I18" s="151">
        <v>0</v>
      </c>
      <c r="J18" s="160">
        <f t="shared" si="1"/>
        <v>98.000000000000185</v>
      </c>
      <c r="K18" s="156">
        <v>1</v>
      </c>
      <c r="L18" s="109">
        <v>45</v>
      </c>
      <c r="M18" s="107">
        <v>4</v>
      </c>
      <c r="N18" s="89" t="s">
        <v>17</v>
      </c>
      <c r="O18" s="108"/>
      <c r="P18" s="128">
        <f>(L18+M18)*K18*M6</f>
        <v>98</v>
      </c>
      <c r="Q18" s="136">
        <f t="shared" si="0"/>
        <v>98</v>
      </c>
    </row>
    <row r="19" spans="1:17" x14ac:dyDescent="0.25">
      <c r="A19" s="36">
        <v>12</v>
      </c>
      <c r="B19" s="100" t="s">
        <v>16</v>
      </c>
      <c r="C19" s="101" t="s">
        <v>46</v>
      </c>
      <c r="D19" s="116">
        <v>43748</v>
      </c>
      <c r="E19" s="117">
        <v>696.96</v>
      </c>
      <c r="F19" s="118">
        <f>583+56</f>
        <v>639</v>
      </c>
      <c r="G19" s="118">
        <v>3.96</v>
      </c>
      <c r="H19" s="119">
        <v>0</v>
      </c>
      <c r="I19" s="153">
        <v>0</v>
      </c>
      <c r="J19" s="160">
        <f t="shared" si="1"/>
        <v>54.000000000000036</v>
      </c>
      <c r="K19" s="158">
        <v>1</v>
      </c>
      <c r="L19" s="120">
        <v>24</v>
      </c>
      <c r="M19" s="121">
        <v>3</v>
      </c>
      <c r="N19" s="122" t="s">
        <v>17</v>
      </c>
      <c r="O19" s="123"/>
      <c r="P19" s="128">
        <f>(L19+M19)*K19*M6</f>
        <v>54</v>
      </c>
      <c r="Q19" s="136">
        <f t="shared" si="0"/>
        <v>54</v>
      </c>
    </row>
    <row r="20" spans="1:17" x14ac:dyDescent="0.25">
      <c r="A20" s="36">
        <v>13</v>
      </c>
      <c r="B20" s="100" t="s">
        <v>16</v>
      </c>
      <c r="C20" s="101" t="s">
        <v>47</v>
      </c>
      <c r="D20" s="116">
        <v>43754</v>
      </c>
      <c r="E20" s="103">
        <v>2084.5</v>
      </c>
      <c r="F20" s="104">
        <f>1260+752</f>
        <v>2012</v>
      </c>
      <c r="G20" s="105">
        <v>0.5</v>
      </c>
      <c r="H20" s="105">
        <v>0</v>
      </c>
      <c r="I20" s="151">
        <v>0</v>
      </c>
      <c r="J20" s="160">
        <f t="shared" si="1"/>
        <v>72</v>
      </c>
      <c r="K20" s="156">
        <v>1</v>
      </c>
      <c r="L20" s="109">
        <v>33</v>
      </c>
      <c r="M20" s="124">
        <v>3</v>
      </c>
      <c r="N20" s="89" t="s">
        <v>17</v>
      </c>
      <c r="O20" s="108"/>
      <c r="P20" s="128">
        <f>(L20+M20)*M6</f>
        <v>72</v>
      </c>
      <c r="Q20" s="136">
        <f t="shared" si="0"/>
        <v>72</v>
      </c>
    </row>
    <row r="21" spans="1:17" x14ac:dyDescent="0.25">
      <c r="A21" s="36">
        <v>14</v>
      </c>
      <c r="B21" s="100" t="s">
        <v>19</v>
      </c>
      <c r="C21" s="101" t="s">
        <v>48</v>
      </c>
      <c r="D21" s="102" t="s">
        <v>49</v>
      </c>
      <c r="E21" s="103">
        <v>1342.5</v>
      </c>
      <c r="F21" s="104">
        <v>350</v>
      </c>
      <c r="G21" s="105">
        <v>205</v>
      </c>
      <c r="H21" s="104">
        <v>0</v>
      </c>
      <c r="I21" s="151">
        <v>525</v>
      </c>
      <c r="J21" s="160">
        <f>E21-F21-G21-I21</f>
        <v>262.5</v>
      </c>
      <c r="K21" s="156">
        <v>4</v>
      </c>
      <c r="L21" s="109">
        <v>31</v>
      </c>
      <c r="M21" s="125">
        <v>4</v>
      </c>
      <c r="N21" s="89"/>
      <c r="O21" s="108" t="s">
        <v>17</v>
      </c>
      <c r="P21" s="128">
        <f>(L21+M21)*K21*P6</f>
        <v>700</v>
      </c>
      <c r="Q21" s="136">
        <f>J21</f>
        <v>262.5</v>
      </c>
    </row>
    <row r="22" spans="1:17" x14ac:dyDescent="0.25">
      <c r="A22" s="36">
        <v>15</v>
      </c>
      <c r="B22" s="100" t="s">
        <v>22</v>
      </c>
      <c r="C22" s="101" t="s">
        <v>23</v>
      </c>
      <c r="D22" s="102" t="s">
        <v>53</v>
      </c>
      <c r="E22" s="103">
        <v>5545</v>
      </c>
      <c r="F22" s="104">
        <v>2975</v>
      </c>
      <c r="G22" s="105">
        <v>0</v>
      </c>
      <c r="H22" s="104">
        <v>600</v>
      </c>
      <c r="I22" s="151">
        <v>745</v>
      </c>
      <c r="J22" s="160">
        <f>E22-F22-H22-I22</f>
        <v>1225</v>
      </c>
      <c r="K22" s="156">
        <v>6</v>
      </c>
      <c r="L22" s="109">
        <v>30</v>
      </c>
      <c r="M22" s="125">
        <v>5</v>
      </c>
      <c r="N22" s="89"/>
      <c r="O22" s="108" t="s">
        <v>17</v>
      </c>
      <c r="P22" s="128">
        <f>K22*(L22+M22)*P6</f>
        <v>1050</v>
      </c>
      <c r="Q22" s="136">
        <f>P22</f>
        <v>1050</v>
      </c>
    </row>
    <row r="23" spans="1:17" ht="15.75" thickBot="1" x14ac:dyDescent="0.3">
      <c r="A23" s="137">
        <v>16</v>
      </c>
      <c r="B23" s="138" t="s">
        <v>20</v>
      </c>
      <c r="C23" s="139" t="s">
        <v>21</v>
      </c>
      <c r="D23" s="140" t="s">
        <v>54</v>
      </c>
      <c r="E23" s="141">
        <v>640</v>
      </c>
      <c r="F23" s="142">
        <v>135</v>
      </c>
      <c r="G23" s="143">
        <v>235</v>
      </c>
      <c r="H23" s="142">
        <v>0</v>
      </c>
      <c r="I23" s="154">
        <v>0</v>
      </c>
      <c r="J23" s="162">
        <f>E23-F23-G23</f>
        <v>270</v>
      </c>
      <c r="K23" s="159">
        <v>2</v>
      </c>
      <c r="L23" s="144">
        <v>23</v>
      </c>
      <c r="M23" s="145">
        <v>4</v>
      </c>
      <c r="N23" s="146"/>
      <c r="O23" s="147" t="s">
        <v>17</v>
      </c>
      <c r="P23" s="148">
        <f>(L23+M23)*K23*P6</f>
        <v>270</v>
      </c>
      <c r="Q23" s="149">
        <f>P23</f>
        <v>270</v>
      </c>
    </row>
    <row r="24" spans="1:17" ht="15.75" thickBot="1" x14ac:dyDescent="0.3">
      <c r="A24" s="13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5.75" thickBot="1" x14ac:dyDescent="0.3">
      <c r="A25" s="132"/>
      <c r="B25" s="73"/>
      <c r="C25" s="73"/>
      <c r="D25" s="73"/>
      <c r="E25" s="73"/>
      <c r="F25" s="73"/>
      <c r="G25" s="73"/>
      <c r="H25" s="73"/>
      <c r="I25" s="73"/>
      <c r="J25" s="17">
        <f>SUM(J8:J23)</f>
        <v>15073.5</v>
      </c>
      <c r="K25" s="44"/>
      <c r="L25" s="44"/>
      <c r="M25" s="177" t="s">
        <v>56</v>
      </c>
      <c r="N25" s="178"/>
      <c r="O25" s="178"/>
      <c r="P25" s="179"/>
      <c r="Q25" s="173">
        <f>SUM(Q8:Q23)</f>
        <v>14898.5</v>
      </c>
    </row>
    <row r="26" spans="1:17" ht="15.75" thickBot="1" x14ac:dyDescent="0.3">
      <c r="A26" s="14"/>
      <c r="B26" s="74"/>
      <c r="C26" s="1"/>
      <c r="D26" s="1"/>
      <c r="E26" s="1"/>
      <c r="F26" s="1"/>
      <c r="G26" s="1"/>
      <c r="H26" s="1"/>
      <c r="I26" s="1"/>
      <c r="J26" s="17"/>
      <c r="K26" s="44"/>
      <c r="L26" s="44"/>
      <c r="M26" s="164"/>
      <c r="N26" s="165"/>
      <c r="O26" s="166"/>
      <c r="P26" s="167"/>
      <c r="Q26" s="165"/>
    </row>
    <row r="27" spans="1:17" ht="15.75" thickBot="1" x14ac:dyDescent="0.3">
      <c r="A27" s="14"/>
      <c r="B27" s="74"/>
      <c r="C27" s="1"/>
      <c r="D27" s="1"/>
      <c r="E27" s="1"/>
      <c r="F27" s="1"/>
      <c r="G27" s="1"/>
      <c r="H27" s="1"/>
      <c r="I27" s="1"/>
      <c r="J27" s="17"/>
      <c r="K27" s="44"/>
      <c r="L27" s="44"/>
      <c r="M27" s="180" t="s">
        <v>57</v>
      </c>
      <c r="N27" s="181"/>
      <c r="O27" s="182"/>
      <c r="P27" s="174">
        <f>SUM(P8:P23)</f>
        <v>15510</v>
      </c>
      <c r="Q27" s="168"/>
    </row>
    <row r="28" spans="1:17" ht="15.75" thickBot="1" x14ac:dyDescent="0.3">
      <c r="A28" s="14"/>
      <c r="B28" s="79"/>
      <c r="C28" s="1"/>
      <c r="D28" s="1"/>
      <c r="E28" s="1"/>
      <c r="F28" s="1"/>
      <c r="G28" s="1"/>
      <c r="H28" s="1"/>
      <c r="I28" s="1"/>
      <c r="J28" s="17"/>
      <c r="K28" s="14"/>
      <c r="L28" s="14"/>
      <c r="M28" s="169"/>
      <c r="N28" s="169"/>
      <c r="O28" s="170"/>
      <c r="P28" s="171"/>
      <c r="Q28" s="172"/>
    </row>
    <row r="29" spans="1:17" ht="16.5" thickBot="1" x14ac:dyDescent="0.3">
      <c r="A29" s="14"/>
      <c r="B29" s="74"/>
      <c r="C29" s="1"/>
      <c r="D29" s="1"/>
      <c r="E29" s="1"/>
      <c r="F29" s="1"/>
      <c r="G29" s="1"/>
      <c r="H29" s="1"/>
      <c r="I29" s="1"/>
      <c r="J29" s="53"/>
      <c r="K29" s="53"/>
      <c r="L29" s="53"/>
      <c r="M29" s="55"/>
      <c r="N29" s="55"/>
      <c r="O29" s="55"/>
      <c r="P29" s="176" t="s">
        <v>55</v>
      </c>
      <c r="Q29" s="175">
        <f>P4-Q25</f>
        <v>101.5</v>
      </c>
    </row>
    <row r="30" spans="1:17" ht="15.75" x14ac:dyDescent="0.25">
      <c r="A30" s="14"/>
      <c r="B30" s="1"/>
      <c r="C30" s="1"/>
      <c r="D30" s="1"/>
      <c r="E30" s="1"/>
      <c r="F30" s="1"/>
      <c r="G30" s="1"/>
      <c r="H30" s="1"/>
      <c r="I30" s="1"/>
      <c r="J30" s="53"/>
      <c r="K30" s="53"/>
      <c r="L30" s="53"/>
      <c r="M30" s="53"/>
      <c r="N30" s="53"/>
      <c r="O30" s="53"/>
      <c r="P30" s="53"/>
      <c r="Q30" s="1"/>
    </row>
    <row r="31" spans="1:17" ht="15.75" x14ac:dyDescent="0.25">
      <c r="A31" s="14"/>
      <c r="B31" s="1"/>
      <c r="C31" s="1"/>
      <c r="D31" s="1"/>
      <c r="E31" s="1"/>
      <c r="F31" s="1"/>
      <c r="G31" s="1"/>
      <c r="H31" s="1"/>
      <c r="I31" s="1"/>
      <c r="J31" s="53"/>
      <c r="K31" s="53"/>
      <c r="L31" s="53"/>
      <c r="M31" s="53"/>
      <c r="N31" s="53"/>
      <c r="O31" s="53"/>
      <c r="P31" s="53"/>
    </row>
    <row r="32" spans="1:17" ht="15.75" x14ac:dyDescent="0.25">
      <c r="A32" s="19"/>
      <c r="B32" s="1"/>
      <c r="C32" s="1"/>
      <c r="D32" s="1"/>
      <c r="E32" s="1"/>
      <c r="F32" s="1"/>
      <c r="G32" s="1"/>
      <c r="H32" s="1"/>
      <c r="I32" s="1"/>
      <c r="J32" s="53"/>
      <c r="K32" s="53"/>
      <c r="L32" s="53"/>
      <c r="M32" s="53"/>
      <c r="N32" s="53"/>
      <c r="O32" s="53"/>
      <c r="P32" s="53"/>
    </row>
    <row r="33" spans="1:16" ht="15.75" x14ac:dyDescent="0.25">
      <c r="A33" s="6"/>
      <c r="B33" s="1"/>
      <c r="C33" s="1"/>
      <c r="D33" s="1"/>
      <c r="E33" s="1"/>
      <c r="F33" s="1"/>
      <c r="G33" s="1"/>
      <c r="H33" s="1"/>
      <c r="I33" s="1"/>
      <c r="J33" s="53"/>
      <c r="K33" s="53"/>
      <c r="L33" s="53"/>
      <c r="M33" s="53"/>
      <c r="N33" s="53"/>
      <c r="O33" s="53"/>
      <c r="P33" s="53"/>
    </row>
    <row r="34" spans="1:16" ht="15.75" x14ac:dyDescent="0.25">
      <c r="A34" s="6"/>
      <c r="B34" s="1"/>
      <c r="C34" s="1"/>
      <c r="D34" s="1"/>
      <c r="E34" s="1"/>
      <c r="F34" s="1"/>
      <c r="G34" s="1"/>
      <c r="H34" s="1"/>
      <c r="I34" s="1"/>
      <c r="J34" s="53"/>
      <c r="K34" s="53"/>
      <c r="L34" s="53"/>
      <c r="M34" s="53"/>
      <c r="N34" s="53"/>
      <c r="O34" s="53"/>
      <c r="P34" s="53"/>
    </row>
    <row r="35" spans="1:16" ht="15.75" x14ac:dyDescent="0.25">
      <c r="A35" s="6"/>
      <c r="B35" s="1"/>
      <c r="C35" s="1"/>
      <c r="D35" s="1"/>
      <c r="E35" s="1"/>
      <c r="F35" s="1"/>
      <c r="G35" s="1"/>
      <c r="H35" s="1"/>
      <c r="I35" s="1"/>
      <c r="J35" s="53"/>
      <c r="K35" s="53"/>
      <c r="L35" s="53"/>
      <c r="M35" s="53"/>
      <c r="N35" s="53"/>
      <c r="O35" s="53"/>
      <c r="P35" s="53"/>
    </row>
    <row r="36" spans="1:16" ht="15.75" x14ac:dyDescent="0.25">
      <c r="A36" s="23"/>
      <c r="B36" s="32"/>
      <c r="C36" s="9"/>
      <c r="D36" s="10"/>
      <c r="E36" s="15"/>
      <c r="F36" s="15"/>
      <c r="G36" s="17"/>
      <c r="H36" s="57"/>
      <c r="I36" s="1"/>
      <c r="J36" s="53"/>
      <c r="K36" s="53"/>
      <c r="L36" s="53"/>
      <c r="M36" s="53"/>
      <c r="N36" s="53"/>
      <c r="O36" s="53"/>
      <c r="P36" s="53"/>
    </row>
    <row r="37" spans="1:16" ht="15.75" x14ac:dyDescent="0.25">
      <c r="A37" s="6"/>
      <c r="B37" s="45"/>
      <c r="C37" s="45"/>
      <c r="D37" s="66"/>
      <c r="E37" s="51"/>
      <c r="F37" s="1"/>
      <c r="G37" s="1"/>
      <c r="H37" s="54"/>
      <c r="I37" s="1"/>
      <c r="J37" s="53"/>
      <c r="K37" s="53"/>
      <c r="L37" s="53"/>
      <c r="M37" s="53"/>
      <c r="N37" s="53"/>
      <c r="O37" s="53"/>
      <c r="P37" s="53"/>
    </row>
    <row r="38" spans="1:16" ht="15.75" x14ac:dyDescent="0.25">
      <c r="A38" s="6"/>
      <c r="B38" s="45"/>
      <c r="C38" s="45"/>
      <c r="D38" s="66"/>
      <c r="E38" s="51"/>
      <c r="F38" s="15"/>
      <c r="G38" s="53"/>
      <c r="H38" s="55"/>
      <c r="I38" s="1"/>
      <c r="J38" s="53"/>
      <c r="K38" s="53"/>
      <c r="L38" s="53"/>
      <c r="M38" s="53"/>
      <c r="N38" s="53"/>
      <c r="O38" s="53"/>
      <c r="P38" s="53"/>
    </row>
    <row r="39" spans="1:16" ht="15.75" x14ac:dyDescent="0.25">
      <c r="A39" s="6"/>
      <c r="B39" s="45"/>
      <c r="C39" s="45"/>
      <c r="D39" s="66"/>
      <c r="E39" s="51"/>
      <c r="F39" s="15"/>
      <c r="G39" s="53"/>
      <c r="H39" s="55"/>
      <c r="I39" s="1"/>
      <c r="J39" s="28"/>
      <c r="K39" s="22"/>
      <c r="L39" s="22"/>
      <c r="M39" s="22"/>
      <c r="N39" s="22"/>
      <c r="O39" s="21"/>
      <c r="P39" s="18"/>
    </row>
    <row r="40" spans="1:16" ht="15.75" x14ac:dyDescent="0.25">
      <c r="A40" s="23"/>
      <c r="B40" s="46"/>
      <c r="C40" s="46"/>
      <c r="D40" s="67"/>
      <c r="E40" s="51"/>
      <c r="F40" s="20"/>
      <c r="G40" s="53"/>
      <c r="H40" s="55"/>
      <c r="I40" s="1"/>
      <c r="J40" s="26"/>
      <c r="K40" s="27"/>
      <c r="L40" s="27"/>
      <c r="M40" s="27"/>
      <c r="N40" s="27"/>
      <c r="O40" s="25"/>
      <c r="P40" s="18"/>
    </row>
    <row r="41" spans="1:16" ht="15.75" x14ac:dyDescent="0.25">
      <c r="A41" s="6"/>
      <c r="B41" s="47"/>
      <c r="C41" s="47"/>
      <c r="D41" s="68"/>
      <c r="E41" s="51"/>
      <c r="F41" s="13"/>
      <c r="G41" s="53"/>
      <c r="H41" s="55"/>
      <c r="I41" s="1"/>
      <c r="J41" s="28"/>
      <c r="K41" s="22"/>
      <c r="L41" s="22"/>
      <c r="M41" s="22"/>
      <c r="N41" s="22"/>
      <c r="O41" s="21"/>
      <c r="P41" s="18"/>
    </row>
    <row r="42" spans="1:16" ht="15.75" x14ac:dyDescent="0.25">
      <c r="A42" s="6"/>
      <c r="B42" s="47"/>
      <c r="C42" s="47"/>
      <c r="D42" s="68"/>
      <c r="E42" s="51"/>
      <c r="F42" s="13"/>
      <c r="G42" s="53"/>
      <c r="H42" s="55"/>
      <c r="I42" s="1"/>
      <c r="J42" s="28"/>
      <c r="K42" s="22"/>
      <c r="L42" s="22"/>
      <c r="M42" s="22"/>
      <c r="N42" s="22"/>
      <c r="O42" s="21"/>
      <c r="P42" s="29"/>
    </row>
    <row r="43" spans="1:16" ht="15.75" x14ac:dyDescent="0.25">
      <c r="A43" s="6"/>
      <c r="B43" s="47"/>
      <c r="C43" s="47"/>
      <c r="D43" s="68"/>
      <c r="E43" s="51"/>
      <c r="F43" s="13"/>
      <c r="G43" s="53"/>
      <c r="H43" s="55"/>
      <c r="I43" s="1"/>
      <c r="J43" s="28"/>
      <c r="K43" s="22"/>
      <c r="L43" s="22"/>
      <c r="M43" s="22"/>
      <c r="N43" s="22"/>
      <c r="O43" s="21"/>
      <c r="P43" s="18"/>
    </row>
    <row r="44" spans="1:16" ht="15.75" x14ac:dyDescent="0.25">
      <c r="A44" s="6"/>
      <c r="B44" s="48"/>
      <c r="C44" s="48"/>
      <c r="D44" s="69"/>
      <c r="E44" s="51"/>
      <c r="F44" s="24"/>
      <c r="G44" s="53"/>
      <c r="H44" s="55"/>
      <c r="I44" s="16"/>
      <c r="J44" s="28"/>
      <c r="K44" s="22"/>
      <c r="L44" s="22"/>
      <c r="M44" s="22"/>
      <c r="N44" s="22"/>
      <c r="O44" s="21"/>
      <c r="P44" s="29"/>
    </row>
    <row r="45" spans="1:16" ht="15.75" x14ac:dyDescent="0.25">
      <c r="A45" s="6"/>
      <c r="B45" s="47"/>
      <c r="C45" s="47"/>
      <c r="D45" s="49"/>
      <c r="E45" s="51"/>
      <c r="F45" s="13"/>
      <c r="G45" s="53"/>
      <c r="H45" s="55"/>
      <c r="I45" s="53"/>
      <c r="J45" s="28"/>
      <c r="K45" s="22"/>
      <c r="L45" s="22"/>
      <c r="M45" s="22"/>
      <c r="N45" s="22"/>
      <c r="O45" s="21"/>
      <c r="P45" s="29"/>
    </row>
    <row r="46" spans="1:16" ht="15.75" x14ac:dyDescent="0.25">
      <c r="A46" s="6"/>
      <c r="B46" s="47"/>
      <c r="C46" s="47"/>
      <c r="D46" s="68"/>
      <c r="E46" s="51"/>
      <c r="F46" s="13"/>
      <c r="G46" s="53"/>
      <c r="H46" s="55"/>
      <c r="I46" s="53"/>
      <c r="J46" s="28"/>
      <c r="K46" s="22"/>
      <c r="L46" s="22"/>
      <c r="M46" s="22"/>
      <c r="N46" s="22"/>
      <c r="O46" s="21"/>
      <c r="P46" s="29"/>
    </row>
    <row r="47" spans="1:16" ht="15.75" x14ac:dyDescent="0.25">
      <c r="A47" s="6"/>
      <c r="B47" s="47"/>
      <c r="C47" s="47"/>
      <c r="D47" s="68"/>
      <c r="E47" s="51"/>
      <c r="F47" s="13"/>
      <c r="G47" s="13"/>
      <c r="H47" s="56"/>
      <c r="I47" s="53"/>
      <c r="J47" s="28"/>
      <c r="K47" s="22"/>
      <c r="L47" s="22"/>
      <c r="M47" s="22"/>
      <c r="N47" s="22"/>
      <c r="O47" s="21"/>
      <c r="P47" s="29"/>
    </row>
    <row r="48" spans="1:16" ht="15.75" x14ac:dyDescent="0.25">
      <c r="A48" s="6"/>
      <c r="B48" s="48"/>
      <c r="C48" s="48"/>
      <c r="D48" s="69"/>
      <c r="E48" s="51"/>
      <c r="F48" s="24"/>
      <c r="G48" s="24"/>
      <c r="H48" s="24"/>
      <c r="I48" s="53"/>
      <c r="J48" s="28"/>
      <c r="K48" s="22"/>
      <c r="L48" s="22"/>
      <c r="M48" s="22"/>
      <c r="N48" s="22"/>
      <c r="O48" s="21"/>
      <c r="P48" s="18"/>
    </row>
    <row r="49" spans="1:16" ht="15.75" x14ac:dyDescent="0.25">
      <c r="A49" s="6"/>
      <c r="B49" s="47"/>
      <c r="C49" s="1"/>
      <c r="D49" s="70"/>
      <c r="E49" s="51"/>
      <c r="F49" s="13"/>
      <c r="G49" s="13"/>
      <c r="H49" s="55"/>
      <c r="I49" s="53"/>
      <c r="J49" s="28"/>
      <c r="K49" s="22"/>
      <c r="L49" s="22"/>
      <c r="M49" s="22"/>
      <c r="N49" s="22"/>
      <c r="O49" s="21"/>
      <c r="P49" s="18"/>
    </row>
    <row r="50" spans="1:16" ht="15.75" x14ac:dyDescent="0.25">
      <c r="A50" s="6"/>
      <c r="B50" s="1"/>
      <c r="C50" s="1"/>
      <c r="D50" s="1"/>
      <c r="E50" s="1"/>
      <c r="F50" s="1"/>
      <c r="G50" s="1"/>
      <c r="H50" s="1"/>
      <c r="I50" s="53"/>
      <c r="J50" s="30"/>
      <c r="K50" s="14"/>
      <c r="L50" s="14"/>
      <c r="M50" s="14"/>
      <c r="N50" s="14"/>
      <c r="O50" s="31"/>
      <c r="P50" s="18"/>
    </row>
    <row r="51" spans="1:16" ht="15.75" x14ac:dyDescent="0.25">
      <c r="A51" s="6"/>
      <c r="B51" s="1"/>
      <c r="C51" s="50"/>
      <c r="D51" s="71"/>
      <c r="E51" s="1"/>
      <c r="F51" s="1"/>
      <c r="G51" s="1"/>
      <c r="H51" s="52"/>
      <c r="I51" s="53"/>
      <c r="J51" s="30"/>
      <c r="K51" s="14"/>
      <c r="L51" s="14"/>
      <c r="M51" s="14"/>
      <c r="N51" s="14"/>
      <c r="O51" s="16"/>
      <c r="P51" s="18"/>
    </row>
    <row r="52" spans="1:16" ht="15.75" x14ac:dyDescent="0.25">
      <c r="A52" s="6"/>
      <c r="B52" s="1"/>
      <c r="C52" s="1"/>
      <c r="D52" s="1"/>
      <c r="E52" s="1"/>
      <c r="F52" s="1"/>
      <c r="G52" s="1"/>
      <c r="H52" s="1"/>
      <c r="I52" s="53"/>
      <c r="J52" s="30"/>
      <c r="K52" s="14"/>
      <c r="L52" s="14"/>
      <c r="M52" s="14"/>
      <c r="N52" s="14"/>
      <c r="O52" s="16"/>
      <c r="P52" s="18"/>
    </row>
    <row r="53" spans="1:16" ht="15.75" x14ac:dyDescent="0.25">
      <c r="A53" s="6"/>
      <c r="B53" s="1"/>
      <c r="C53" s="1"/>
      <c r="D53" s="1"/>
      <c r="E53" s="1"/>
      <c r="F53" s="1"/>
      <c r="G53" s="1"/>
      <c r="H53" s="1"/>
      <c r="I53" s="53"/>
      <c r="J53" s="30"/>
      <c r="K53" s="14"/>
      <c r="L53" s="14"/>
      <c r="M53" s="14"/>
      <c r="N53" s="14"/>
      <c r="O53" s="16"/>
      <c r="P53" s="18"/>
    </row>
    <row r="54" spans="1:16" ht="15.75" x14ac:dyDescent="0.25">
      <c r="A54" s="7"/>
      <c r="B54" s="1"/>
      <c r="C54" s="1"/>
      <c r="D54" s="1"/>
      <c r="E54" s="1"/>
      <c r="F54" s="1"/>
      <c r="G54" s="1"/>
      <c r="H54" s="1"/>
      <c r="I54" s="53"/>
      <c r="J54" s="8"/>
      <c r="K54" s="9"/>
      <c r="L54" s="9"/>
      <c r="M54" s="9"/>
      <c r="N54" s="9"/>
      <c r="O54" s="10"/>
      <c r="P54" s="9"/>
    </row>
    <row r="55" spans="1:16" ht="15.75" x14ac:dyDescent="0.25">
      <c r="A55" s="7"/>
      <c r="B55" s="1"/>
      <c r="C55" s="1"/>
      <c r="D55" s="1"/>
      <c r="E55" s="1"/>
      <c r="F55" s="1"/>
      <c r="G55" s="1"/>
      <c r="H55" s="1"/>
      <c r="I55" s="13"/>
      <c r="J55" s="11"/>
      <c r="K55" s="9"/>
      <c r="L55" s="9"/>
      <c r="M55" s="9"/>
      <c r="N55" s="9"/>
      <c r="O55" s="10"/>
      <c r="P55" s="12"/>
    </row>
    <row r="56" spans="1:16" x14ac:dyDescent="0.25">
      <c r="A56" s="1"/>
      <c r="B56" s="1"/>
      <c r="C56" s="1"/>
      <c r="D56" s="1"/>
      <c r="E56" s="1"/>
      <c r="F56" s="1"/>
      <c r="G56" s="1"/>
      <c r="H56" s="1"/>
      <c r="I56" s="25"/>
      <c r="J56" s="1"/>
      <c r="K56" s="1"/>
      <c r="L56" s="1"/>
      <c r="M56" s="1"/>
      <c r="N56" s="1"/>
      <c r="O56" s="1"/>
      <c r="P56" s="1"/>
    </row>
    <row r="57" spans="1:16" x14ac:dyDescent="0.25">
      <c r="A57" s="1"/>
      <c r="B57" s="1"/>
      <c r="C57" s="1"/>
      <c r="D57" s="1"/>
      <c r="E57" s="1"/>
      <c r="F57" s="1"/>
      <c r="G57" s="1"/>
      <c r="H57" s="1"/>
      <c r="I57" s="21"/>
      <c r="J57" s="1"/>
      <c r="K57" s="1"/>
      <c r="L57" s="1"/>
      <c r="M57" s="1"/>
      <c r="N57" s="1"/>
      <c r="O57" s="1"/>
      <c r="P57" s="1"/>
    </row>
  </sheetData>
  <mergeCells count="11">
    <mergeCell ref="M25:P25"/>
    <mergeCell ref="M27:O27"/>
    <mergeCell ref="A1:M2"/>
    <mergeCell ref="F3:G3"/>
    <mergeCell ref="M3:N3"/>
    <mergeCell ref="M4:N4"/>
    <mergeCell ref="A6:A7"/>
    <mergeCell ref="C6:D6"/>
    <mergeCell ref="E6:I6"/>
    <mergeCell ref="K6:L6"/>
    <mergeCell ref="N6:O6"/>
  </mergeCells>
  <pageMargins left="0.7" right="0.7" top="0.78740157499999996" bottom="0.78740157499999996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LRA KYF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Panse, Janin</dc:creator>
  <cp:lastModifiedBy>Panse, Janin</cp:lastModifiedBy>
  <cp:lastPrinted>2019-03-06T17:04:58Z</cp:lastPrinted>
  <dcterms:created xsi:type="dcterms:W3CDTF">2018-07-23T12:23:34Z</dcterms:created>
  <dcterms:modified xsi:type="dcterms:W3CDTF">2019-03-06T17:05:01Z</dcterms:modified>
</cp:coreProperties>
</file>